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5431" windowWidth="13050" windowHeight="12465" activeTab="0"/>
  </bookViews>
  <sheets>
    <sheet name="ДОХОДЫ" sheetId="1" r:id="rId1"/>
  </sheets>
  <definedNames>
    <definedName name="_xlnm.Print_Area" localSheetId="0">'ДОХОДЫ'!$A$1:$X$54</definedName>
  </definedNames>
  <calcPr fullCalcOnLoad="1"/>
</workbook>
</file>

<file path=xl/sharedStrings.xml><?xml version="1.0" encoding="utf-8"?>
<sst xmlns="http://schemas.openxmlformats.org/spreadsheetml/2006/main" count="95" uniqueCount="75">
  <si>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</si>
  <si>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</si>
  <si>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</si>
  <si>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</si>
  <si>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</si>
  <si>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</si>
  <si>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</si>
  <si>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</si>
  <si>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</si>
  <si>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</si>
  <si>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Налоговые и неналоговые доходы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</si>
  <si>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</si>
  <si>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</si>
  <si>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</si>
  <si>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</si>
  <si>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</si>
  <si>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</si>
  <si>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</si>
  <si>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</si>
  <si>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</si>
  <si>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</si>
  <si>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</si>
  <si>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</si>
  <si>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2022 к 2021, %</t>
  </si>
  <si>
    <t>КБ МО</t>
  </si>
  <si>
    <t>в т.ч.бюджет МО</t>
  </si>
  <si>
    <t>Приложение № 1</t>
  </si>
  <si>
    <t>тыс. руб.</t>
  </si>
  <si>
    <t>факт 2019</t>
  </si>
  <si>
    <t>первоначальный утвержденный бюджет 2020</t>
  </si>
  <si>
    <t>уточненный план на 2020 (на 01.10.2020)</t>
  </si>
  <si>
    <t>оценка 2020</t>
  </si>
  <si>
    <t>оценка 2020 к факту 2019, %</t>
  </si>
  <si>
    <t>2021   к оценке 2020 года, %</t>
  </si>
  <si>
    <t>2023 к 2022, %</t>
  </si>
  <si>
    <t>причины отклонений более 10% плана 2021 от оценки 2020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</si>
  <si>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</si>
  <si>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</si>
  <si>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</si>
  <si>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</si>
  <si>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</si>
  <si>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</si>
  <si>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</si>
  <si>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</si>
  <si>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</si>
  <si>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гр.10=гр.8/гр.2*100</t>
  </si>
  <si>
    <t>гр.11=гр.9/гр.3*100</t>
  </si>
  <si>
    <t>гр.12</t>
  </si>
  <si>
    <t>гр.13</t>
  </si>
  <si>
    <t>гр.14=гр.12/гр.8*100</t>
  </si>
  <si>
    <t>гр.15=гр.13/гр.9*100</t>
  </si>
  <si>
    <t>гр.16</t>
  </si>
  <si>
    <t>гр.17</t>
  </si>
  <si>
    <t>гр.18=гр.16/гр.12*100</t>
  </si>
  <si>
    <t>гр.19=гр.17/гр.13*100</t>
  </si>
  <si>
    <t>гр.20</t>
  </si>
  <si>
    <t>гр.21</t>
  </si>
  <si>
    <t>гр.22=гр.20/гр.16*100</t>
  </si>
  <si>
    <t>гр.23=гр.21/гр.27*100</t>
  </si>
  <si>
    <t>гр.24</t>
  </si>
  <si>
    <t>Налоговые доходы</t>
  </si>
  <si>
    <t>прочие налоговые доходы</t>
  </si>
  <si>
    <t>Неналоговые доходы</t>
  </si>
  <si>
    <t>к письму Министерства финансов Республики Башкортостан от___октября 2020 года № 03-13-</t>
  </si>
  <si>
    <t>Таблица 1</t>
  </si>
  <si>
    <t>Поступления доходов консолидированного бюджета муниципального района (городского округа) Республики Башкортостан за 2019-2020 годы, на 2021 год и плановый период 2022 и 2023 годов</t>
  </si>
  <si>
    <t xml:space="preserve">Прогноз поступлений сельхозяйственного налога произведен на основании данных администратора - МРИ ФНС №27 по РБ. </t>
  </si>
  <si>
    <t xml:space="preserve">Прогноз поступлений патента произведен на основании данных администратора - МРИ ФНС №27 по РБ. </t>
  </si>
  <si>
    <t xml:space="preserve">Прогноз поступлений налога на имущество организаций произведен на основании данных администратора - МРИ ФНС №27 по РБ. </t>
  </si>
  <si>
    <t xml:space="preserve">Прогноз поступлений налога на имущество физических лиц произведен на основании данных администратора - МРИ ФНС №27 по РБ. </t>
  </si>
  <si>
    <t>Прогноз поступлений государственной пошлины произведен на основании данных администратора - МРИ ФНС №27 по РБ, в том числе с учетом поступлений госпошлины за установку рекламных конструкций.</t>
  </si>
  <si>
    <t xml:space="preserve">Прогноз поступлений налога на добычу полезных ископаемых произведен на основании данных администратора - МРИ ФНС №27 по РБ. </t>
  </si>
  <si>
    <t xml:space="preserve">Прогноз поступлений произведен на основании данных администратора - Комитет по управлению собственностью МЗИО РБ по Белебеевскому району и г. Белебей. </t>
  </si>
  <si>
    <t xml:space="preserve">Отмена с 01.01.2021 года ЕНВД и переход в связи с этим предпринимателей на УСН.  Кроме того, наблюдается рост налогооблагаемой базы ( рост цен на товары, услуги). </t>
  </si>
  <si>
    <t>Прогнозирование поступлений на 2021-2023 годы проиведено  с учетом поступлений за предыдущие 3-4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</si>
</sst>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#,##0.000_ ;\-#,##0.000\ "/>
    <numFmt numFmtId="174" formatCode="#,##0.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1" fontId="4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1" fontId="4" fillId="32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vertical="top" wrapText="1"/>
    </xf>
    <xf numFmtId="175" fontId="3" fillId="0" borderId="11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tabSelected="1" view="pageBreakPreview" zoomScale="74" zoomScaleNormal="70" zoomScaleSheetLayoutView="74" zoomScalePageLayoutView="0" workbookViewId="0" topLeftCell="A1">
      <selection activeCell="A4" sqref="A4:X4"/>
    </sheetView>
  </sheetViews>
  <sheetFormatPr defaultColWidth="9.140625" defaultRowHeight="15"/>
  <cols>
    <col min="1" max="1" width="38.00390625" style="7" customWidth="1"/>
    <col min="2" max="7" width="18.421875" style="29" customWidth="1"/>
    <col min="8" max="8" width="18.421875" style="30" customWidth="1"/>
    <col min="9" max="9" width="18.421875" style="29" customWidth="1"/>
    <col min="10" max="10" width="22.00390625" style="29" customWidth="1"/>
    <col min="11" max="11" width="22.140625" style="29" customWidth="1"/>
    <col min="12" max="13" width="18.421875" style="29" customWidth="1"/>
    <col min="14" max="15" width="16.8515625" style="29" customWidth="1"/>
    <col min="16" max="17" width="16.421875" style="29" customWidth="1"/>
    <col min="18" max="19" width="14.00390625" style="29" customWidth="1"/>
    <col min="20" max="20" width="18.421875" style="29" customWidth="1"/>
    <col min="21" max="21" width="15.00390625" style="29" customWidth="1"/>
    <col min="22" max="22" width="26.00390625" style="29" customWidth="1"/>
    <col min="23" max="23" width="24.57421875" style="29" customWidth="1"/>
    <col min="24" max="24" width="36.57421875" style="29" customWidth="1"/>
    <col min="25" max="46" width="9.140625" style="7" customWidth="1"/>
    <col min="47" max="16384" width="9.140625" style="1" customWidth="1"/>
  </cols>
  <sheetData>
    <row r="1" spans="8:24" ht="18.75" customHeight="1">
      <c r="H1" s="48"/>
      <c r="P1" s="31"/>
      <c r="Q1" s="31"/>
      <c r="R1" s="31"/>
      <c r="S1" s="32"/>
      <c r="T1" s="52" t="s">
        <v>26</v>
      </c>
      <c r="U1" s="52"/>
      <c r="V1" s="52"/>
      <c r="W1" s="52"/>
      <c r="X1" s="52"/>
    </row>
    <row r="2" spans="8:24" ht="33" customHeight="1">
      <c r="H2" s="48"/>
      <c r="P2" s="33"/>
      <c r="Q2" s="33"/>
      <c r="R2" s="33"/>
      <c r="S2" s="33"/>
      <c r="T2" s="49" t="s">
        <v>63</v>
      </c>
      <c r="U2" s="49"/>
      <c r="V2" s="49"/>
      <c r="W2" s="33"/>
      <c r="X2" s="33"/>
    </row>
    <row r="3" spans="1:24" ht="30.75" customHeight="1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30.75" customHeight="1">
      <c r="A4" s="63" t="s">
        <v>65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8:24" ht="15.75">
      <c r="H5" s="48"/>
      <c r="P5" s="54" t="s">
        <v>27</v>
      </c>
      <c r="Q5" s="54"/>
      <c r="R5" s="54"/>
      <c r="S5" s="54"/>
      <c r="T5" s="54"/>
      <c r="U5" s="54"/>
      <c r="V5" s="54"/>
      <c r="W5" s="54"/>
      <c r="X5" s="54"/>
    </row>
    <row r="6" spans="1:24" ht="90" customHeight="1">
      <c r="A6" s="55" t="s">
        <v>13</v>
      </c>
      <c r="B6" s="56" t="s">
        <v>28</v>
      </c>
      <c r="C6" s="57"/>
      <c r="D6" s="58" t="s">
        <v>29</v>
      </c>
      <c r="E6" s="59"/>
      <c r="F6" s="58" t="s">
        <v>30</v>
      </c>
      <c r="G6" s="59"/>
      <c r="H6" s="60" t="s">
        <v>31</v>
      </c>
      <c r="I6" s="60"/>
      <c r="J6" s="61" t="s">
        <v>32</v>
      </c>
      <c r="K6" s="62"/>
      <c r="L6" s="50">
        <v>2021</v>
      </c>
      <c r="M6" s="51"/>
      <c r="N6" s="50" t="s">
        <v>33</v>
      </c>
      <c r="O6" s="51"/>
      <c r="P6" s="50">
        <v>2022</v>
      </c>
      <c r="Q6" s="51"/>
      <c r="R6" s="50" t="s">
        <v>23</v>
      </c>
      <c r="S6" s="51"/>
      <c r="T6" s="50">
        <v>2023</v>
      </c>
      <c r="U6" s="51"/>
      <c r="V6" s="50" t="s">
        <v>34</v>
      </c>
      <c r="W6" s="51"/>
      <c r="X6" s="64" t="s">
        <v>35</v>
      </c>
    </row>
    <row r="7" spans="1:24" ht="34.5" customHeight="1">
      <c r="A7" s="55"/>
      <c r="B7" s="14" t="s">
        <v>24</v>
      </c>
      <c r="C7" s="14" t="s">
        <v>25</v>
      </c>
      <c r="D7" s="14" t="s">
        <v>24</v>
      </c>
      <c r="E7" s="14" t="s">
        <v>25</v>
      </c>
      <c r="F7" s="14" t="s">
        <v>24</v>
      </c>
      <c r="G7" s="14" t="s">
        <v>25</v>
      </c>
      <c r="H7" s="17" t="s">
        <v>24</v>
      </c>
      <c r="I7" s="14" t="s">
        <v>25</v>
      </c>
      <c r="J7" s="14" t="s">
        <v>24</v>
      </c>
      <c r="K7" s="14" t="s">
        <v>25</v>
      </c>
      <c r="L7" s="14" t="s">
        <v>24</v>
      </c>
      <c r="M7" s="14" t="s">
        <v>25</v>
      </c>
      <c r="N7" s="14" t="s">
        <v>24</v>
      </c>
      <c r="O7" s="14" t="s">
        <v>25</v>
      </c>
      <c r="P7" s="14" t="s">
        <v>24</v>
      </c>
      <c r="Q7" s="14" t="s">
        <v>25</v>
      </c>
      <c r="R7" s="14" t="s">
        <v>24</v>
      </c>
      <c r="S7" s="14" t="s">
        <v>25</v>
      </c>
      <c r="T7" s="14" t="s">
        <v>24</v>
      </c>
      <c r="U7" s="14" t="s">
        <v>25</v>
      </c>
      <c r="V7" s="14" t="s">
        <v>24</v>
      </c>
      <c r="W7" s="14" t="s">
        <v>25</v>
      </c>
      <c r="X7" s="65"/>
    </row>
    <row r="8" spans="1:24" ht="28.5" customHeight="1">
      <c r="A8" s="14" t="s">
        <v>36</v>
      </c>
      <c r="B8" s="14" t="s">
        <v>37</v>
      </c>
      <c r="C8" s="14" t="s">
        <v>38</v>
      </c>
      <c r="D8" s="14" t="s">
        <v>39</v>
      </c>
      <c r="E8" s="14" t="s">
        <v>40</v>
      </c>
      <c r="F8" s="14" t="s">
        <v>41</v>
      </c>
      <c r="G8" s="14" t="s">
        <v>42</v>
      </c>
      <c r="H8" s="17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</row>
    <row r="9" spans="1:46" s="5" customFormat="1" ht="45.75" customHeight="1">
      <c r="A9" s="15" t="s">
        <v>12</v>
      </c>
      <c r="B9" s="8">
        <f aca="true" t="shared" si="0" ref="B9:I9">B10+B32</f>
        <v>2300333</v>
      </c>
      <c r="C9" s="8">
        <f t="shared" si="0"/>
        <v>628016.3999999999</v>
      </c>
      <c r="D9" s="8">
        <f t="shared" si="0"/>
        <v>2102500.5</v>
      </c>
      <c r="E9" s="8">
        <f t="shared" si="0"/>
        <v>507883</v>
      </c>
      <c r="F9" s="8">
        <f t="shared" si="0"/>
        <v>2439040.7</v>
      </c>
      <c r="G9" s="8">
        <f t="shared" si="0"/>
        <v>507883</v>
      </c>
      <c r="H9" s="34">
        <f t="shared" si="0"/>
        <v>2494565.6</v>
      </c>
      <c r="I9" s="8">
        <f t="shared" si="0"/>
        <v>418210.19999999995</v>
      </c>
      <c r="J9" s="8">
        <f>H9/B9*100</f>
        <v>108.44367315514754</v>
      </c>
      <c r="K9" s="8">
        <f>I9/C9*100</f>
        <v>66.5922418586521</v>
      </c>
      <c r="L9" s="8">
        <f>L10+L32</f>
        <v>897713.8</v>
      </c>
      <c r="M9" s="8">
        <f>M10+M32</f>
        <v>509915</v>
      </c>
      <c r="N9" s="8">
        <f>L9/H9*100</f>
        <v>35.98677861989278</v>
      </c>
      <c r="O9" s="8">
        <f>M9/I9*100</f>
        <v>121.92792045722463</v>
      </c>
      <c r="P9" s="8">
        <f>P10+P32</f>
        <v>896376.4</v>
      </c>
      <c r="Q9" s="8">
        <f>Q10+Q32</f>
        <v>516917</v>
      </c>
      <c r="R9" s="8">
        <f>P9/L9*100</f>
        <v>99.85102156166029</v>
      </c>
      <c r="S9" s="8">
        <f>Q9/M9*100</f>
        <v>101.37317003814361</v>
      </c>
      <c r="T9" s="8">
        <f>T10+T32</f>
        <v>906495.6000000001</v>
      </c>
      <c r="U9" s="8">
        <f>U10+U32</f>
        <v>525002.9</v>
      </c>
      <c r="V9" s="8">
        <f>T9/P9*100</f>
        <v>101.12890076088573</v>
      </c>
      <c r="W9" s="8">
        <f>U9/Q9*100</f>
        <v>101.56425499645012</v>
      </c>
      <c r="X9" s="35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5" customFormat="1" ht="48" customHeight="1">
      <c r="A10" s="15" t="s">
        <v>10</v>
      </c>
      <c r="B10" s="8">
        <f aca="true" t="shared" si="1" ref="B10:I10">B11+B24</f>
        <v>886271.3</v>
      </c>
      <c r="C10" s="8">
        <f t="shared" si="1"/>
        <v>628016.3999999999</v>
      </c>
      <c r="D10" s="8">
        <f t="shared" si="1"/>
        <v>720096.2000000001</v>
      </c>
      <c r="E10" s="8">
        <f t="shared" si="1"/>
        <v>507883</v>
      </c>
      <c r="F10" s="8">
        <f t="shared" si="1"/>
        <v>720096.2000000001</v>
      </c>
      <c r="G10" s="8">
        <f t="shared" si="1"/>
        <v>507883</v>
      </c>
      <c r="H10" s="34">
        <f t="shared" si="1"/>
        <v>649138.4999999999</v>
      </c>
      <c r="I10" s="8">
        <f t="shared" si="1"/>
        <v>418210.19999999995</v>
      </c>
      <c r="J10" s="8">
        <f aca="true" t="shared" si="2" ref="J10:K33">H10/B10*100</f>
        <v>73.24376858417956</v>
      </c>
      <c r="K10" s="8">
        <f t="shared" si="2"/>
        <v>66.5922418586521</v>
      </c>
      <c r="L10" s="8">
        <f>L11+L24</f>
        <v>741506.4</v>
      </c>
      <c r="M10" s="8">
        <f>M11+M24</f>
        <v>509915</v>
      </c>
      <c r="N10" s="8">
        <f aca="true" t="shared" si="3" ref="N10:O33">L10/H10*100</f>
        <v>114.22930545638567</v>
      </c>
      <c r="O10" s="8">
        <f t="shared" si="3"/>
        <v>121.92792045722463</v>
      </c>
      <c r="P10" s="8">
        <f>P11+P24</f>
        <v>747743.3</v>
      </c>
      <c r="Q10" s="8">
        <f>Q11+Q24</f>
        <v>516917</v>
      </c>
      <c r="R10" s="8">
        <f aca="true" t="shared" si="4" ref="R10:S33">P10/L10*100</f>
        <v>100.8411120928963</v>
      </c>
      <c r="S10" s="8">
        <f t="shared" si="4"/>
        <v>101.37317003814361</v>
      </c>
      <c r="T10" s="8">
        <f>T11+T24</f>
        <v>757763.3</v>
      </c>
      <c r="U10" s="8">
        <f>U11+U24</f>
        <v>525002.9</v>
      </c>
      <c r="V10" s="8">
        <f aca="true" t="shared" si="5" ref="V10:W33">T10/P10*100</f>
        <v>101.34003206715461</v>
      </c>
      <c r="W10" s="8">
        <f t="shared" si="5"/>
        <v>101.56425499645012</v>
      </c>
      <c r="X10" s="35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5" customFormat="1" ht="29.25" customHeight="1">
      <c r="A11" s="15" t="s">
        <v>60</v>
      </c>
      <c r="B11" s="36">
        <f>B12+B13+B14+B15+B16+B17+B18+B19+B20+B21+B22+B23</f>
        <v>742018.5</v>
      </c>
      <c r="C11" s="36">
        <f>C12+C13+C14+C15+C16+C17+C18+C19+C20+C21+C22+C23</f>
        <v>547223.7999999999</v>
      </c>
      <c r="D11" s="36">
        <f>D12+D13+D14+D15+D16+D17+D18+D19+D20+D21+D22+D23</f>
        <v>577078.1000000001</v>
      </c>
      <c r="E11" s="36">
        <f>E12+E13+E14+E15+E16+E17+E18+E19+E20+E21+E22+E23</f>
        <v>415510</v>
      </c>
      <c r="F11" s="36">
        <f>SUM(F12:F23)</f>
        <v>577078.1000000001</v>
      </c>
      <c r="G11" s="36">
        <f>SUM(G12:G23)</f>
        <v>415510</v>
      </c>
      <c r="H11" s="37">
        <f>SUM(H12:H23)</f>
        <v>531829.8999999999</v>
      </c>
      <c r="I11" s="36">
        <f>SUM(I12:I23)</f>
        <v>359968.49999999994</v>
      </c>
      <c r="J11" s="8">
        <f t="shared" si="2"/>
        <v>71.67340167394747</v>
      </c>
      <c r="K11" s="8">
        <f t="shared" si="2"/>
        <v>65.78085602270953</v>
      </c>
      <c r="L11" s="36">
        <f>SUM(L12:L23)</f>
        <v>621360</v>
      </c>
      <c r="M11" s="36">
        <f>SUM(M12:M23)</f>
        <v>440162</v>
      </c>
      <c r="N11" s="8">
        <f t="shared" si="3"/>
        <v>116.8343487269144</v>
      </c>
      <c r="O11" s="8">
        <f t="shared" si="3"/>
        <v>122.27792154035701</v>
      </c>
      <c r="P11" s="36">
        <f>SUM(P12:P23)</f>
        <v>630428</v>
      </c>
      <c r="Q11" s="36">
        <f>SUM(Q12:Q23)</f>
        <v>447425</v>
      </c>
      <c r="R11" s="8">
        <f t="shared" si="4"/>
        <v>101.45937942577572</v>
      </c>
      <c r="S11" s="8">
        <f t="shared" si="4"/>
        <v>101.65007429082928</v>
      </c>
      <c r="T11" s="36">
        <f>SUM(T12:T23)</f>
        <v>639372.9</v>
      </c>
      <c r="U11" s="36">
        <f>SUM(U12:U23)</f>
        <v>454435.9</v>
      </c>
      <c r="V11" s="8">
        <f t="shared" si="5"/>
        <v>101.41886147188895</v>
      </c>
      <c r="W11" s="8">
        <f t="shared" si="5"/>
        <v>101.56694418058893</v>
      </c>
      <c r="X11" s="35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24" s="4" customFormat="1" ht="29.25" customHeight="1">
      <c r="A12" s="3" t="s">
        <v>0</v>
      </c>
      <c r="B12" s="38">
        <v>465024.1</v>
      </c>
      <c r="C12" s="19">
        <v>382822.2</v>
      </c>
      <c r="D12" s="19">
        <v>324961.5</v>
      </c>
      <c r="E12" s="19">
        <v>240400</v>
      </c>
      <c r="F12" s="19">
        <v>324961.5</v>
      </c>
      <c r="G12" s="19">
        <v>240400</v>
      </c>
      <c r="H12" s="19">
        <v>308449.8</v>
      </c>
      <c r="I12" s="19">
        <v>220263.8</v>
      </c>
      <c r="J12" s="9">
        <f t="shared" si="2"/>
        <v>66.32985258183393</v>
      </c>
      <c r="K12" s="9">
        <f t="shared" si="2"/>
        <v>57.536840862416014</v>
      </c>
      <c r="L12" s="9">
        <v>321335.2</v>
      </c>
      <c r="M12" s="6">
        <v>231032.5</v>
      </c>
      <c r="N12" s="9">
        <f t="shared" si="3"/>
        <v>104.17747069377255</v>
      </c>
      <c r="O12" s="9">
        <f t="shared" si="3"/>
        <v>104.88900127937501</v>
      </c>
      <c r="P12" s="19">
        <v>327761.6</v>
      </c>
      <c r="Q12" s="19">
        <v>235653.1</v>
      </c>
      <c r="R12" s="9">
        <f t="shared" si="4"/>
        <v>101.99990539474044</v>
      </c>
      <c r="S12" s="9">
        <f t="shared" si="4"/>
        <v>101.99997835802321</v>
      </c>
      <c r="T12" s="39">
        <v>334642.5</v>
      </c>
      <c r="U12" s="19">
        <v>240600</v>
      </c>
      <c r="V12" s="9">
        <f t="shared" si="5"/>
        <v>102.09936124304984</v>
      </c>
      <c r="W12" s="9">
        <f t="shared" si="5"/>
        <v>102.09922975763952</v>
      </c>
      <c r="X12" s="6"/>
    </row>
    <row r="13" spans="1:24" s="4" customFormat="1" ht="29.25" customHeight="1">
      <c r="A13" s="3" t="s">
        <v>1</v>
      </c>
      <c r="B13" s="38">
        <v>24240.8</v>
      </c>
      <c r="C13" s="19">
        <v>14697.6</v>
      </c>
      <c r="D13" s="19">
        <v>24333.2</v>
      </c>
      <c r="E13" s="19">
        <v>14750</v>
      </c>
      <c r="F13" s="19">
        <v>24333.2</v>
      </c>
      <c r="G13" s="19">
        <v>14750</v>
      </c>
      <c r="H13" s="19">
        <v>22532.8</v>
      </c>
      <c r="I13" s="19">
        <v>13776.9</v>
      </c>
      <c r="J13" s="9">
        <f t="shared" si="2"/>
        <v>92.95402791987063</v>
      </c>
      <c r="K13" s="9">
        <f t="shared" si="2"/>
        <v>93.73571195297191</v>
      </c>
      <c r="L13" s="9">
        <v>23532.7</v>
      </c>
      <c r="M13" s="40">
        <v>14776.9</v>
      </c>
      <c r="N13" s="9">
        <f t="shared" si="3"/>
        <v>104.43753106582405</v>
      </c>
      <c r="O13" s="9">
        <f t="shared" si="3"/>
        <v>107.25852695453986</v>
      </c>
      <c r="P13" s="19">
        <v>23531.9</v>
      </c>
      <c r="Q13" s="19">
        <v>14776.9</v>
      </c>
      <c r="R13" s="9">
        <f t="shared" si="4"/>
        <v>99.99660047508361</v>
      </c>
      <c r="S13" s="9">
        <f t="shared" si="4"/>
        <v>100</v>
      </c>
      <c r="T13" s="39">
        <v>23531.9</v>
      </c>
      <c r="U13" s="19">
        <v>14776.9</v>
      </c>
      <c r="V13" s="9">
        <f t="shared" si="5"/>
        <v>100</v>
      </c>
      <c r="W13" s="9">
        <f t="shared" si="5"/>
        <v>100</v>
      </c>
      <c r="X13" s="6"/>
    </row>
    <row r="14" spans="1:46" s="16" customFormat="1" ht="58.5" customHeight="1">
      <c r="A14" s="3" t="s">
        <v>2</v>
      </c>
      <c r="B14" s="38">
        <v>88357.2</v>
      </c>
      <c r="C14" s="19">
        <v>88357.2</v>
      </c>
      <c r="D14" s="19">
        <v>98000</v>
      </c>
      <c r="E14" s="19">
        <v>98000</v>
      </c>
      <c r="F14" s="19">
        <v>98000</v>
      </c>
      <c r="G14" s="19">
        <v>98000</v>
      </c>
      <c r="H14" s="19">
        <v>81751.2</v>
      </c>
      <c r="I14" s="19">
        <v>81751.2</v>
      </c>
      <c r="J14" s="9">
        <f t="shared" si="2"/>
        <v>92.52352949165433</v>
      </c>
      <c r="K14" s="9">
        <f t="shared" si="2"/>
        <v>92.52352949165433</v>
      </c>
      <c r="L14" s="9">
        <v>157752.6</v>
      </c>
      <c r="M14" s="6">
        <v>157752.6</v>
      </c>
      <c r="N14" s="9">
        <f t="shared" si="3"/>
        <v>192.9667087455597</v>
      </c>
      <c r="O14" s="9">
        <f t="shared" si="3"/>
        <v>192.9667087455597</v>
      </c>
      <c r="P14" s="19">
        <v>167675</v>
      </c>
      <c r="Q14" s="19">
        <v>167675</v>
      </c>
      <c r="R14" s="9">
        <f t="shared" si="4"/>
        <v>106.28984878854611</v>
      </c>
      <c r="S14" s="9">
        <f t="shared" si="4"/>
        <v>106.28984878854611</v>
      </c>
      <c r="T14" s="39">
        <v>169329</v>
      </c>
      <c r="U14" s="19">
        <v>169329</v>
      </c>
      <c r="V14" s="9">
        <f t="shared" si="5"/>
        <v>100.98643208588042</v>
      </c>
      <c r="W14" s="9">
        <f t="shared" si="5"/>
        <v>100.98643208588042</v>
      </c>
      <c r="X14" s="6" t="s">
        <v>73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24" s="4" customFormat="1" ht="29.25" customHeight="1">
      <c r="A15" s="3" t="s">
        <v>3</v>
      </c>
      <c r="B15" s="41">
        <v>30997</v>
      </c>
      <c r="C15" s="19">
        <v>30997</v>
      </c>
      <c r="D15" s="19">
        <v>30800</v>
      </c>
      <c r="E15" s="19">
        <v>30800</v>
      </c>
      <c r="F15" s="19">
        <v>30800</v>
      </c>
      <c r="G15" s="19">
        <v>30800</v>
      </c>
      <c r="H15" s="19">
        <v>19620.1</v>
      </c>
      <c r="I15" s="19">
        <v>19620.1</v>
      </c>
      <c r="J15" s="9">
        <f t="shared" si="2"/>
        <v>63.2967706552247</v>
      </c>
      <c r="K15" s="9">
        <f t="shared" si="2"/>
        <v>63.2967706552247</v>
      </c>
      <c r="L15" s="9">
        <v>7700</v>
      </c>
      <c r="M15" s="6">
        <v>7700</v>
      </c>
      <c r="N15" s="9">
        <f t="shared" si="3"/>
        <v>39.24546765816688</v>
      </c>
      <c r="O15" s="9">
        <f t="shared" si="3"/>
        <v>39.24546765816688</v>
      </c>
      <c r="P15" s="19">
        <v>0</v>
      </c>
      <c r="Q15" s="19">
        <v>0</v>
      </c>
      <c r="R15" s="9">
        <f t="shared" si="4"/>
        <v>0</v>
      </c>
      <c r="S15" s="9">
        <f t="shared" si="4"/>
        <v>0</v>
      </c>
      <c r="T15" s="39">
        <v>0</v>
      </c>
      <c r="U15" s="19">
        <v>0</v>
      </c>
      <c r="V15" s="9">
        <v>0</v>
      </c>
      <c r="W15" s="9">
        <v>0</v>
      </c>
      <c r="X15" s="6"/>
    </row>
    <row r="16" spans="1:46" s="16" customFormat="1" ht="30" customHeight="1">
      <c r="A16" s="3" t="s">
        <v>4</v>
      </c>
      <c r="B16" s="38">
        <v>1556.9</v>
      </c>
      <c r="C16" s="19">
        <v>936.5</v>
      </c>
      <c r="D16" s="19">
        <v>1614.2</v>
      </c>
      <c r="E16" s="19">
        <v>1000</v>
      </c>
      <c r="F16" s="19">
        <v>1614.2</v>
      </c>
      <c r="G16" s="19">
        <v>1000</v>
      </c>
      <c r="H16" s="19">
        <v>1079.6</v>
      </c>
      <c r="I16" s="19">
        <v>637.7</v>
      </c>
      <c r="J16" s="9">
        <f t="shared" si="2"/>
        <v>69.34292504335538</v>
      </c>
      <c r="K16" s="9">
        <f t="shared" si="2"/>
        <v>68.09396689802456</v>
      </c>
      <c r="L16" s="9">
        <v>1334.6</v>
      </c>
      <c r="M16" s="6">
        <v>810</v>
      </c>
      <c r="N16" s="9">
        <f t="shared" si="3"/>
        <v>123.61985920711376</v>
      </c>
      <c r="O16" s="9">
        <f t="shared" si="3"/>
        <v>127.01897443939157</v>
      </c>
      <c r="P16" s="19">
        <v>1344.6</v>
      </c>
      <c r="Q16" s="19">
        <v>820</v>
      </c>
      <c r="R16" s="9">
        <f t="shared" si="4"/>
        <v>100.74928817623258</v>
      </c>
      <c r="S16" s="9">
        <f t="shared" si="4"/>
        <v>101.23456790123457</v>
      </c>
      <c r="T16" s="39">
        <v>1354.6</v>
      </c>
      <c r="U16" s="19">
        <v>830</v>
      </c>
      <c r="V16" s="9">
        <f t="shared" si="5"/>
        <v>100.74371560315336</v>
      </c>
      <c r="W16" s="9">
        <f t="shared" si="5"/>
        <v>101.21951219512195</v>
      </c>
      <c r="X16" s="6" t="s">
        <v>66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16" customFormat="1" ht="60.75" customHeight="1">
      <c r="A17" s="3" t="s">
        <v>14</v>
      </c>
      <c r="B17" s="38">
        <v>5680.2</v>
      </c>
      <c r="C17" s="19">
        <v>5680.2</v>
      </c>
      <c r="D17" s="19">
        <v>5560</v>
      </c>
      <c r="E17" s="19">
        <v>5560</v>
      </c>
      <c r="F17" s="19">
        <v>5560</v>
      </c>
      <c r="G17" s="19">
        <v>5560</v>
      </c>
      <c r="H17" s="19">
        <v>4438.6</v>
      </c>
      <c r="I17" s="19">
        <v>4438.6</v>
      </c>
      <c r="J17" s="9">
        <f t="shared" si="2"/>
        <v>78.14161473187565</v>
      </c>
      <c r="K17" s="9">
        <f t="shared" si="2"/>
        <v>78.14161473187565</v>
      </c>
      <c r="L17" s="9">
        <v>5700</v>
      </c>
      <c r="M17" s="6">
        <v>5700</v>
      </c>
      <c r="N17" s="9">
        <f t="shared" si="3"/>
        <v>128.41887081512186</v>
      </c>
      <c r="O17" s="9">
        <f t="shared" si="3"/>
        <v>128.41887081512186</v>
      </c>
      <c r="P17" s="19">
        <v>5800</v>
      </c>
      <c r="Q17" s="19">
        <v>5800</v>
      </c>
      <c r="R17" s="9">
        <f t="shared" si="4"/>
        <v>101.75438596491229</v>
      </c>
      <c r="S17" s="9">
        <f t="shared" si="4"/>
        <v>101.75438596491229</v>
      </c>
      <c r="T17" s="39">
        <v>5900</v>
      </c>
      <c r="U17" s="19">
        <v>5900</v>
      </c>
      <c r="V17" s="9">
        <f t="shared" si="5"/>
        <v>101.72413793103448</v>
      </c>
      <c r="W17" s="9">
        <f t="shared" si="5"/>
        <v>101.72413793103448</v>
      </c>
      <c r="X17" s="6" t="s">
        <v>67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16" customFormat="1" ht="78" customHeight="1">
      <c r="A18" s="3" t="s">
        <v>5</v>
      </c>
      <c r="B18" s="38">
        <v>17093.3</v>
      </c>
      <c r="C18" s="19">
        <v>0</v>
      </c>
      <c r="D18" s="19">
        <v>21545.9</v>
      </c>
      <c r="E18" s="19">
        <v>0</v>
      </c>
      <c r="F18" s="19">
        <v>21545.9</v>
      </c>
      <c r="G18" s="19">
        <v>0</v>
      </c>
      <c r="H18" s="19">
        <v>18481.4</v>
      </c>
      <c r="I18" s="19">
        <v>0</v>
      </c>
      <c r="J18" s="9">
        <f t="shared" si="2"/>
        <v>108.12072566444164</v>
      </c>
      <c r="K18" s="9">
        <v>0</v>
      </c>
      <c r="L18" s="9">
        <v>24629.4</v>
      </c>
      <c r="M18" s="6">
        <v>0</v>
      </c>
      <c r="N18" s="9">
        <f t="shared" si="3"/>
        <v>133.26587812611598</v>
      </c>
      <c r="O18" s="9">
        <v>0</v>
      </c>
      <c r="P18" s="19">
        <v>24629.4</v>
      </c>
      <c r="Q18" s="19">
        <v>0</v>
      </c>
      <c r="R18" s="9">
        <f t="shared" si="4"/>
        <v>100</v>
      </c>
      <c r="S18" s="9">
        <v>0</v>
      </c>
      <c r="T18" s="39">
        <v>24629.4</v>
      </c>
      <c r="U18" s="19">
        <v>0</v>
      </c>
      <c r="V18" s="9">
        <f t="shared" si="5"/>
        <v>100</v>
      </c>
      <c r="W18" s="9">
        <v>0</v>
      </c>
      <c r="X18" s="6" t="s">
        <v>69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s="16" customFormat="1" ht="66" customHeight="1">
      <c r="A19" s="3" t="s">
        <v>6</v>
      </c>
      <c r="B19" s="38">
        <v>11149.3</v>
      </c>
      <c r="C19" s="19">
        <v>11149.3</v>
      </c>
      <c r="D19" s="19">
        <v>12600</v>
      </c>
      <c r="E19" s="19">
        <v>12600</v>
      </c>
      <c r="F19" s="19">
        <v>12600</v>
      </c>
      <c r="G19" s="19">
        <v>12600</v>
      </c>
      <c r="H19" s="19">
        <v>8194.3</v>
      </c>
      <c r="I19" s="19">
        <v>8194.3</v>
      </c>
      <c r="J19" s="9">
        <f t="shared" si="2"/>
        <v>73.49609392517917</v>
      </c>
      <c r="K19" s="9">
        <f t="shared" si="2"/>
        <v>73.49609392517917</v>
      </c>
      <c r="L19" s="9">
        <v>10400</v>
      </c>
      <c r="M19" s="6">
        <v>10400</v>
      </c>
      <c r="N19" s="9">
        <f t="shared" si="3"/>
        <v>126.91749142696753</v>
      </c>
      <c r="O19" s="9">
        <f t="shared" si="3"/>
        <v>126.91749142696753</v>
      </c>
      <c r="P19" s="19">
        <v>10500</v>
      </c>
      <c r="Q19" s="19">
        <v>10500</v>
      </c>
      <c r="R19" s="9">
        <f t="shared" si="4"/>
        <v>100.96153846153845</v>
      </c>
      <c r="S19" s="9">
        <f t="shared" si="4"/>
        <v>100.96153846153845</v>
      </c>
      <c r="T19" s="39">
        <v>10600</v>
      </c>
      <c r="U19" s="19">
        <v>10600</v>
      </c>
      <c r="V19" s="9">
        <f t="shared" si="5"/>
        <v>100.95238095238095</v>
      </c>
      <c r="W19" s="9">
        <f t="shared" si="5"/>
        <v>100.95238095238095</v>
      </c>
      <c r="X19" s="6" t="s">
        <v>68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24" s="4" customFormat="1" ht="29.25" customHeight="1">
      <c r="A20" s="3" t="s">
        <v>7</v>
      </c>
      <c r="B20" s="38">
        <v>85281.9</v>
      </c>
      <c r="C20" s="19">
        <v>0</v>
      </c>
      <c r="D20" s="19">
        <v>45238.3</v>
      </c>
      <c r="E20" s="19">
        <v>0</v>
      </c>
      <c r="F20" s="19">
        <v>45238.3</v>
      </c>
      <c r="G20" s="19">
        <v>0</v>
      </c>
      <c r="H20" s="19">
        <v>56770</v>
      </c>
      <c r="I20" s="19">
        <v>0</v>
      </c>
      <c r="J20" s="9">
        <f t="shared" si="2"/>
        <v>66.56746625016564</v>
      </c>
      <c r="K20" s="9">
        <v>0</v>
      </c>
      <c r="L20" s="9">
        <v>56965</v>
      </c>
      <c r="M20" s="6">
        <v>0</v>
      </c>
      <c r="N20" s="9">
        <f t="shared" si="3"/>
        <v>100.34349128060596</v>
      </c>
      <c r="O20" s="9">
        <v>0</v>
      </c>
      <c r="P20" s="19">
        <v>56965</v>
      </c>
      <c r="Q20" s="19">
        <v>0</v>
      </c>
      <c r="R20" s="9">
        <f t="shared" si="4"/>
        <v>100</v>
      </c>
      <c r="S20" s="9">
        <v>0</v>
      </c>
      <c r="T20" s="39">
        <v>56965</v>
      </c>
      <c r="U20" s="19">
        <v>0</v>
      </c>
      <c r="V20" s="9">
        <f t="shared" si="5"/>
        <v>100</v>
      </c>
      <c r="W20" s="9">
        <v>0</v>
      </c>
      <c r="X20" s="6"/>
    </row>
    <row r="21" spans="1:46" s="16" customFormat="1" ht="81.75" customHeight="1">
      <c r="A21" s="3" t="s">
        <v>8</v>
      </c>
      <c r="B21" s="38">
        <v>1785.7</v>
      </c>
      <c r="C21" s="19">
        <v>1785.7</v>
      </c>
      <c r="D21" s="19">
        <v>1700</v>
      </c>
      <c r="E21" s="19">
        <v>1700</v>
      </c>
      <c r="F21" s="19">
        <v>1700</v>
      </c>
      <c r="G21" s="19">
        <v>1700</v>
      </c>
      <c r="H21" s="19">
        <v>1298.7</v>
      </c>
      <c r="I21" s="19">
        <v>1298.7</v>
      </c>
      <c r="J21" s="9">
        <f t="shared" si="2"/>
        <v>72.72778182225458</v>
      </c>
      <c r="K21" s="9">
        <f t="shared" si="2"/>
        <v>72.72778182225458</v>
      </c>
      <c r="L21" s="9">
        <v>640</v>
      </c>
      <c r="M21" s="6">
        <v>640</v>
      </c>
      <c r="N21" s="9">
        <f t="shared" si="3"/>
        <v>49.280049280049276</v>
      </c>
      <c r="O21" s="9">
        <f t="shared" si="3"/>
        <v>49.280049280049276</v>
      </c>
      <c r="P21" s="19">
        <v>650</v>
      </c>
      <c r="Q21" s="19">
        <v>650</v>
      </c>
      <c r="R21" s="9">
        <f t="shared" si="4"/>
        <v>101.5625</v>
      </c>
      <c r="S21" s="9">
        <f t="shared" si="4"/>
        <v>101.5625</v>
      </c>
      <c r="T21" s="39">
        <v>650</v>
      </c>
      <c r="U21" s="19">
        <v>650</v>
      </c>
      <c r="V21" s="9">
        <f t="shared" si="5"/>
        <v>100</v>
      </c>
      <c r="W21" s="9">
        <f t="shared" si="5"/>
        <v>100</v>
      </c>
      <c r="X21" s="6" t="s">
        <v>71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s="16" customFormat="1" ht="38.25" customHeight="1">
      <c r="A22" s="3" t="s">
        <v>15</v>
      </c>
      <c r="B22" s="38">
        <v>10849.9</v>
      </c>
      <c r="C22" s="19">
        <v>10798.1</v>
      </c>
      <c r="D22" s="19">
        <v>10725</v>
      </c>
      <c r="E22" s="19">
        <v>10700</v>
      </c>
      <c r="F22" s="19">
        <v>10725</v>
      </c>
      <c r="G22" s="19">
        <v>10700</v>
      </c>
      <c r="H22" s="19">
        <v>9213.4</v>
      </c>
      <c r="I22" s="19">
        <v>9987.2</v>
      </c>
      <c r="J22" s="9">
        <f t="shared" si="2"/>
        <v>84.91691167660531</v>
      </c>
      <c r="K22" s="9">
        <f t="shared" si="2"/>
        <v>92.49034552374955</v>
      </c>
      <c r="L22" s="9">
        <v>11370.5</v>
      </c>
      <c r="M22" s="6">
        <v>11350</v>
      </c>
      <c r="N22" s="9">
        <f t="shared" si="3"/>
        <v>123.41263811405128</v>
      </c>
      <c r="O22" s="9">
        <f t="shared" si="3"/>
        <v>113.64546619673182</v>
      </c>
      <c r="P22" s="19">
        <v>11570.5</v>
      </c>
      <c r="Q22" s="19">
        <v>11550</v>
      </c>
      <c r="R22" s="9">
        <f t="shared" si="4"/>
        <v>101.75893760168857</v>
      </c>
      <c r="S22" s="9">
        <f t="shared" si="4"/>
        <v>101.76211453744493</v>
      </c>
      <c r="T22" s="39">
        <v>11770.5</v>
      </c>
      <c r="U22" s="19">
        <v>11750</v>
      </c>
      <c r="V22" s="9">
        <f t="shared" si="5"/>
        <v>101.72853377122854</v>
      </c>
      <c r="W22" s="9">
        <f t="shared" si="5"/>
        <v>101.73160173160174</v>
      </c>
      <c r="X22" s="6" t="s">
        <v>70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24" s="4" customFormat="1" ht="29.25" customHeight="1">
      <c r="A23" s="3" t="s">
        <v>61</v>
      </c>
      <c r="B23" s="41">
        <v>2.2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9">
        <f t="shared" si="2"/>
        <v>0</v>
      </c>
      <c r="K23" s="9">
        <v>0</v>
      </c>
      <c r="L23" s="9">
        <v>0</v>
      </c>
      <c r="M23" s="6">
        <v>0</v>
      </c>
      <c r="N23" s="9">
        <v>0</v>
      </c>
      <c r="O23" s="9">
        <v>0</v>
      </c>
      <c r="P23" s="19">
        <v>0</v>
      </c>
      <c r="Q23" s="19">
        <v>0</v>
      </c>
      <c r="R23" s="9">
        <v>0</v>
      </c>
      <c r="S23" s="9">
        <v>0</v>
      </c>
      <c r="T23" s="39">
        <v>0</v>
      </c>
      <c r="U23" s="19">
        <v>0</v>
      </c>
      <c r="V23" s="9">
        <v>0</v>
      </c>
      <c r="W23" s="9">
        <v>0</v>
      </c>
      <c r="X23" s="6"/>
    </row>
    <row r="24" spans="1:46" s="5" customFormat="1" ht="29.25" customHeight="1">
      <c r="A24" s="15" t="s">
        <v>62</v>
      </c>
      <c r="B24" s="36">
        <f aca="true" t="shared" si="6" ref="B24:G24">B25+B26+B27+B28+B29+B30+B31</f>
        <v>144252.80000000005</v>
      </c>
      <c r="C24" s="36">
        <f t="shared" si="6"/>
        <v>80792.6</v>
      </c>
      <c r="D24" s="36">
        <f t="shared" si="6"/>
        <v>143018.1</v>
      </c>
      <c r="E24" s="36">
        <f t="shared" si="6"/>
        <v>92373</v>
      </c>
      <c r="F24" s="36">
        <f t="shared" si="6"/>
        <v>143018.1</v>
      </c>
      <c r="G24" s="36">
        <f t="shared" si="6"/>
        <v>92373</v>
      </c>
      <c r="H24" s="37">
        <f>SUM(H25:H31)</f>
        <v>117308.59999999998</v>
      </c>
      <c r="I24" s="36">
        <f>SUM(I25:I31)</f>
        <v>58241.700000000004</v>
      </c>
      <c r="J24" s="8">
        <f t="shared" si="2"/>
        <v>81.32154107233963</v>
      </c>
      <c r="K24" s="8">
        <f t="shared" si="2"/>
        <v>72.08791399212305</v>
      </c>
      <c r="L24" s="36">
        <f>SUM(L25:L31)</f>
        <v>120146.40000000001</v>
      </c>
      <c r="M24" s="36">
        <f>SUM(M25:M31)</f>
        <v>69753</v>
      </c>
      <c r="N24" s="8">
        <f t="shared" si="3"/>
        <v>102.41908947852079</v>
      </c>
      <c r="O24" s="8">
        <f t="shared" si="3"/>
        <v>119.76470467036503</v>
      </c>
      <c r="P24" s="36">
        <f>SUM(P25:P31)</f>
        <v>117315.3</v>
      </c>
      <c r="Q24" s="36">
        <f>SUM(Q25:Q31)</f>
        <v>69492</v>
      </c>
      <c r="R24" s="8">
        <f t="shared" si="4"/>
        <v>97.64362477777111</v>
      </c>
      <c r="S24" s="8">
        <f t="shared" si="4"/>
        <v>99.62582254526687</v>
      </c>
      <c r="T24" s="36">
        <f>SUM(T25:T31)</f>
        <v>118390.40000000001</v>
      </c>
      <c r="U24" s="36">
        <f>SUM(U25:U31)</f>
        <v>70567</v>
      </c>
      <c r="V24" s="8">
        <f t="shared" si="5"/>
        <v>100.91641925648231</v>
      </c>
      <c r="W24" s="8">
        <f t="shared" si="5"/>
        <v>101.54694065503942</v>
      </c>
      <c r="X24" s="35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24" s="4" customFormat="1" ht="51" customHeight="1">
      <c r="A25" s="3" t="s">
        <v>16</v>
      </c>
      <c r="B25" s="38">
        <v>85382.5</v>
      </c>
      <c r="C25" s="19">
        <v>49945.2</v>
      </c>
      <c r="D25" s="19">
        <v>86703.9</v>
      </c>
      <c r="E25" s="19">
        <v>55563</v>
      </c>
      <c r="F25" s="19">
        <v>86703.9</v>
      </c>
      <c r="G25" s="19">
        <v>55563</v>
      </c>
      <c r="H25" s="19">
        <v>65825</v>
      </c>
      <c r="I25" s="19">
        <v>38456.1</v>
      </c>
      <c r="J25" s="9">
        <f t="shared" si="2"/>
        <v>77.09425233508037</v>
      </c>
      <c r="K25" s="9">
        <f t="shared" si="2"/>
        <v>76.99658826073377</v>
      </c>
      <c r="L25" s="9">
        <v>72442.8</v>
      </c>
      <c r="M25" s="6">
        <v>43906</v>
      </c>
      <c r="N25" s="9">
        <f t="shared" si="3"/>
        <v>110.05362704139765</v>
      </c>
      <c r="O25" s="9">
        <f t="shared" si="3"/>
        <v>114.17174388458528</v>
      </c>
      <c r="P25" s="19">
        <v>72142.7</v>
      </c>
      <c r="Q25" s="19">
        <v>43606</v>
      </c>
      <c r="R25" s="9">
        <f t="shared" si="4"/>
        <v>99.58574213034282</v>
      </c>
      <c r="S25" s="9">
        <f t="shared" si="4"/>
        <v>99.3167220880973</v>
      </c>
      <c r="T25" s="39">
        <v>73177.8</v>
      </c>
      <c r="U25" s="19">
        <v>44641</v>
      </c>
      <c r="V25" s="9">
        <f t="shared" si="5"/>
        <v>101.43479520450443</v>
      </c>
      <c r="W25" s="9">
        <f t="shared" si="5"/>
        <v>102.37352657891117</v>
      </c>
      <c r="X25" s="6" t="s">
        <v>72</v>
      </c>
    </row>
    <row r="26" spans="1:24" s="4" customFormat="1" ht="63">
      <c r="A26" s="3" t="s">
        <v>17</v>
      </c>
      <c r="B26" s="41">
        <v>1766</v>
      </c>
      <c r="C26" s="19">
        <v>1766</v>
      </c>
      <c r="D26" s="19">
        <v>2252</v>
      </c>
      <c r="E26" s="19">
        <v>2252</v>
      </c>
      <c r="F26" s="19">
        <v>2252</v>
      </c>
      <c r="G26" s="19">
        <v>2252</v>
      </c>
      <c r="H26" s="19">
        <v>3979.4</v>
      </c>
      <c r="I26" s="19">
        <v>3979.4</v>
      </c>
      <c r="J26" s="9">
        <f t="shared" si="2"/>
        <v>225.33408833522083</v>
      </c>
      <c r="K26" s="9">
        <f t="shared" si="2"/>
        <v>225.33408833522083</v>
      </c>
      <c r="L26" s="9">
        <v>2252</v>
      </c>
      <c r="M26" s="6">
        <v>2252</v>
      </c>
      <c r="N26" s="9">
        <f t="shared" si="3"/>
        <v>56.59144594662512</v>
      </c>
      <c r="O26" s="9">
        <f t="shared" si="3"/>
        <v>56.59144594662512</v>
      </c>
      <c r="P26" s="19">
        <v>2252</v>
      </c>
      <c r="Q26" s="19">
        <v>2252</v>
      </c>
      <c r="R26" s="9">
        <f t="shared" si="4"/>
        <v>100</v>
      </c>
      <c r="S26" s="9">
        <f t="shared" si="4"/>
        <v>100</v>
      </c>
      <c r="T26" s="39">
        <v>2252</v>
      </c>
      <c r="U26" s="19">
        <v>2252</v>
      </c>
      <c r="V26" s="9">
        <f t="shared" si="5"/>
        <v>100</v>
      </c>
      <c r="W26" s="9">
        <f t="shared" si="5"/>
        <v>100</v>
      </c>
      <c r="X26" s="6" t="s">
        <v>74</v>
      </c>
    </row>
    <row r="27" spans="1:24" s="4" customFormat="1" ht="44.25" customHeight="1">
      <c r="A27" s="3" t="s">
        <v>18</v>
      </c>
      <c r="B27" s="38">
        <v>8632.1</v>
      </c>
      <c r="C27" s="19">
        <v>7431.4</v>
      </c>
      <c r="D27" s="19">
        <v>7503.1</v>
      </c>
      <c r="E27" s="19">
        <v>6900</v>
      </c>
      <c r="F27" s="19">
        <v>7503.1</v>
      </c>
      <c r="G27" s="19">
        <v>6900</v>
      </c>
      <c r="H27" s="19">
        <v>5918.9</v>
      </c>
      <c r="I27" s="19">
        <v>2054.5</v>
      </c>
      <c r="J27" s="9">
        <f t="shared" si="2"/>
        <v>68.56848275622386</v>
      </c>
      <c r="K27" s="9">
        <f t="shared" si="2"/>
        <v>27.646203945420783</v>
      </c>
      <c r="L27" s="9">
        <v>7599</v>
      </c>
      <c r="M27" s="6">
        <v>6900</v>
      </c>
      <c r="N27" s="9">
        <f t="shared" si="3"/>
        <v>128.38534187095576</v>
      </c>
      <c r="O27" s="9">
        <f t="shared" si="3"/>
        <v>335.84813823314676</v>
      </c>
      <c r="P27" s="19">
        <v>7599</v>
      </c>
      <c r="Q27" s="19">
        <v>6900</v>
      </c>
      <c r="R27" s="9">
        <f t="shared" si="4"/>
        <v>100</v>
      </c>
      <c r="S27" s="9">
        <f t="shared" si="4"/>
        <v>100</v>
      </c>
      <c r="T27" s="39">
        <v>7599</v>
      </c>
      <c r="U27" s="19">
        <v>6900</v>
      </c>
      <c r="V27" s="9">
        <f t="shared" si="5"/>
        <v>100</v>
      </c>
      <c r="W27" s="9">
        <f t="shared" si="5"/>
        <v>100</v>
      </c>
      <c r="X27" s="6"/>
    </row>
    <row r="28" spans="1:24" s="4" customFormat="1" ht="51.75" customHeight="1">
      <c r="A28" s="3" t="s">
        <v>19</v>
      </c>
      <c r="B28" s="38">
        <v>40041.8</v>
      </c>
      <c r="C28" s="19">
        <v>14502.4</v>
      </c>
      <c r="D28" s="19">
        <v>45460</v>
      </c>
      <c r="E28" s="19">
        <v>26888</v>
      </c>
      <c r="F28" s="19">
        <v>45460</v>
      </c>
      <c r="G28" s="19">
        <v>26888</v>
      </c>
      <c r="H28" s="19">
        <v>36682</v>
      </c>
      <c r="I28" s="19">
        <v>9422.3</v>
      </c>
      <c r="J28" s="9">
        <f t="shared" si="2"/>
        <v>91.60926831461123</v>
      </c>
      <c r="K28" s="9">
        <f t="shared" si="2"/>
        <v>64.97062555163284</v>
      </c>
      <c r="L28" s="9">
        <v>35715</v>
      </c>
      <c r="M28" s="6">
        <v>15600</v>
      </c>
      <c r="N28" s="9">
        <f t="shared" si="3"/>
        <v>97.3638296712284</v>
      </c>
      <c r="O28" s="9">
        <f t="shared" si="3"/>
        <v>165.5646710463475</v>
      </c>
      <c r="P28" s="19">
        <v>33145</v>
      </c>
      <c r="Q28" s="19">
        <v>15600</v>
      </c>
      <c r="R28" s="9">
        <f t="shared" si="4"/>
        <v>92.80414391712166</v>
      </c>
      <c r="S28" s="9">
        <f t="shared" si="4"/>
        <v>100</v>
      </c>
      <c r="T28" s="39">
        <v>33145</v>
      </c>
      <c r="U28" s="19">
        <v>15600</v>
      </c>
      <c r="V28" s="9">
        <f t="shared" si="5"/>
        <v>100</v>
      </c>
      <c r="W28" s="9">
        <f t="shared" si="5"/>
        <v>100</v>
      </c>
      <c r="X28" s="6"/>
    </row>
    <row r="29" spans="1:24" s="4" customFormat="1" ht="31.5">
      <c r="A29" s="3" t="s">
        <v>20</v>
      </c>
      <c r="B29" s="3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9">
        <v>0</v>
      </c>
      <c r="K29" s="9">
        <v>0</v>
      </c>
      <c r="L29" s="9">
        <v>0</v>
      </c>
      <c r="M29" s="6">
        <v>0</v>
      </c>
      <c r="N29" s="9">
        <v>0</v>
      </c>
      <c r="O29" s="9">
        <v>0</v>
      </c>
      <c r="P29" s="19">
        <v>0</v>
      </c>
      <c r="Q29" s="19">
        <v>0</v>
      </c>
      <c r="R29" s="9">
        <v>0</v>
      </c>
      <c r="S29" s="9">
        <v>0</v>
      </c>
      <c r="T29" s="39">
        <v>0</v>
      </c>
      <c r="U29" s="19">
        <v>0</v>
      </c>
      <c r="V29" s="9">
        <v>0</v>
      </c>
      <c r="W29" s="9">
        <v>0</v>
      </c>
      <c r="X29" s="6"/>
    </row>
    <row r="30" spans="1:24" s="4" customFormat="1" ht="31.5">
      <c r="A30" s="3" t="s">
        <v>21</v>
      </c>
      <c r="B30" s="38">
        <v>6941.2</v>
      </c>
      <c r="C30" s="19">
        <v>5907.6</v>
      </c>
      <c r="D30" s="19">
        <v>1065</v>
      </c>
      <c r="E30" s="19">
        <v>770</v>
      </c>
      <c r="F30" s="19">
        <v>1065</v>
      </c>
      <c r="G30" s="19">
        <v>770</v>
      </c>
      <c r="H30" s="19">
        <v>4070.9</v>
      </c>
      <c r="I30" s="19">
        <v>3532.4</v>
      </c>
      <c r="J30" s="9">
        <f t="shared" si="2"/>
        <v>58.64836051403216</v>
      </c>
      <c r="K30" s="9">
        <f t="shared" si="2"/>
        <v>59.794163450470585</v>
      </c>
      <c r="L30" s="9">
        <v>607</v>
      </c>
      <c r="M30" s="6">
        <v>130</v>
      </c>
      <c r="N30" s="9">
        <f t="shared" si="3"/>
        <v>14.910707705912696</v>
      </c>
      <c r="O30" s="9">
        <f t="shared" si="3"/>
        <v>3.6802174159211867</v>
      </c>
      <c r="P30" s="19">
        <v>617</v>
      </c>
      <c r="Q30" s="19">
        <v>140</v>
      </c>
      <c r="R30" s="9">
        <f t="shared" si="4"/>
        <v>101.64744645799011</v>
      </c>
      <c r="S30" s="9">
        <f t="shared" si="4"/>
        <v>107.6923076923077</v>
      </c>
      <c r="T30" s="39">
        <v>627</v>
      </c>
      <c r="U30" s="19">
        <v>150</v>
      </c>
      <c r="V30" s="9">
        <f t="shared" si="5"/>
        <v>101.62074554294975</v>
      </c>
      <c r="W30" s="9">
        <f t="shared" si="5"/>
        <v>107.14285714285714</v>
      </c>
      <c r="X30" s="6"/>
    </row>
    <row r="31" spans="1:24" s="4" customFormat="1" ht="33" customHeight="1">
      <c r="A31" s="3" t="s">
        <v>22</v>
      </c>
      <c r="B31" s="38">
        <v>1489.2</v>
      </c>
      <c r="C31" s="19">
        <v>1240</v>
      </c>
      <c r="D31" s="19">
        <v>34.1</v>
      </c>
      <c r="E31" s="19">
        <v>0</v>
      </c>
      <c r="F31" s="19">
        <v>34.1</v>
      </c>
      <c r="G31" s="19">
        <v>0</v>
      </c>
      <c r="H31" s="19">
        <v>832.4</v>
      </c>
      <c r="I31" s="19">
        <v>797</v>
      </c>
      <c r="J31" s="9">
        <f t="shared" si="2"/>
        <v>55.89578297072253</v>
      </c>
      <c r="K31" s="9">
        <f t="shared" si="2"/>
        <v>64.27419354838709</v>
      </c>
      <c r="L31" s="42">
        <v>1530.6</v>
      </c>
      <c r="M31" s="6">
        <v>965</v>
      </c>
      <c r="N31" s="9">
        <f t="shared" si="3"/>
        <v>183.87794329649208</v>
      </c>
      <c r="O31" s="9">
        <f t="shared" si="3"/>
        <v>121.07904642409034</v>
      </c>
      <c r="P31" s="19">
        <v>1559.6</v>
      </c>
      <c r="Q31" s="19">
        <v>994</v>
      </c>
      <c r="R31" s="9">
        <f t="shared" si="4"/>
        <v>101.89468182412126</v>
      </c>
      <c r="S31" s="9">
        <f t="shared" si="4"/>
        <v>103.00518134715027</v>
      </c>
      <c r="T31" s="43">
        <v>1589.6</v>
      </c>
      <c r="U31" s="19">
        <v>1024</v>
      </c>
      <c r="V31" s="9">
        <f t="shared" si="5"/>
        <v>101.92357014619134</v>
      </c>
      <c r="W31" s="9">
        <f t="shared" si="5"/>
        <v>103.01810865191148</v>
      </c>
      <c r="X31" s="6"/>
    </row>
    <row r="32" spans="1:46" s="5" customFormat="1" ht="29.25" customHeight="1">
      <c r="A32" s="15" t="s">
        <v>11</v>
      </c>
      <c r="B32" s="28">
        <v>1414061.7</v>
      </c>
      <c r="C32" s="20">
        <f>C33+C38</f>
        <v>0</v>
      </c>
      <c r="D32" s="9">
        <v>1382404.3</v>
      </c>
      <c r="E32" s="9">
        <f>E33+E38</f>
        <v>0</v>
      </c>
      <c r="F32" s="9">
        <v>1718944.5</v>
      </c>
      <c r="G32" s="9">
        <f>G33+G38</f>
        <v>0</v>
      </c>
      <c r="H32" s="42">
        <v>1845427.1</v>
      </c>
      <c r="I32" s="9">
        <v>0</v>
      </c>
      <c r="J32" s="9">
        <f>H32/B32*100</f>
        <v>130.50541571135122</v>
      </c>
      <c r="K32" s="9">
        <v>0</v>
      </c>
      <c r="L32" s="9">
        <f>L33+L34+L35+L36+L37</f>
        <v>156207.4</v>
      </c>
      <c r="M32" s="9">
        <f>M34+M35+M36+M37</f>
        <v>0</v>
      </c>
      <c r="N32" s="9">
        <f>L32/H32*100</f>
        <v>8.464566278451205</v>
      </c>
      <c r="O32" s="9">
        <v>0</v>
      </c>
      <c r="P32" s="9">
        <f>P33+P34+P35+P36+P37</f>
        <v>148633.1</v>
      </c>
      <c r="Q32" s="9">
        <v>0</v>
      </c>
      <c r="R32" s="9">
        <f t="shared" si="4"/>
        <v>95.15112600299346</v>
      </c>
      <c r="S32" s="9">
        <v>0</v>
      </c>
      <c r="T32" s="9">
        <f>T33+T34+T35+T36+T37</f>
        <v>148732.3</v>
      </c>
      <c r="U32" s="9">
        <v>0</v>
      </c>
      <c r="V32" s="9">
        <f t="shared" si="5"/>
        <v>100.0667415266182</v>
      </c>
      <c r="W32" s="9">
        <v>0</v>
      </c>
      <c r="X32" s="10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24" ht="67.5" customHeight="1">
      <c r="A33" s="3" t="s">
        <v>9</v>
      </c>
      <c r="B33" s="21">
        <v>1410649</v>
      </c>
      <c r="C33" s="20">
        <f>C34+C35+C36+C37</f>
        <v>0</v>
      </c>
      <c r="D33" s="9">
        <v>1382404.3</v>
      </c>
      <c r="E33" s="9">
        <f>E34+E35+E36+E37</f>
        <v>0</v>
      </c>
      <c r="F33" s="9">
        <v>1714518.1</v>
      </c>
      <c r="G33" s="9">
        <f>G34+G35+G36+G37</f>
        <v>0</v>
      </c>
      <c r="H33" s="42">
        <v>1844371.1</v>
      </c>
      <c r="I33" s="9">
        <v>0</v>
      </c>
      <c r="J33" s="9">
        <f t="shared" si="2"/>
        <v>130.74628061268254</v>
      </c>
      <c r="K33" s="9">
        <v>0</v>
      </c>
      <c r="L33" s="9">
        <v>156207.4</v>
      </c>
      <c r="M33" s="9">
        <v>0</v>
      </c>
      <c r="N33" s="9">
        <f t="shared" si="3"/>
        <v>8.469412690320294</v>
      </c>
      <c r="O33" s="9">
        <v>0</v>
      </c>
      <c r="P33" s="9">
        <v>148633.1</v>
      </c>
      <c r="Q33" s="9">
        <v>0</v>
      </c>
      <c r="R33" s="9">
        <f t="shared" si="4"/>
        <v>95.15112600299346</v>
      </c>
      <c r="S33" s="9">
        <v>0</v>
      </c>
      <c r="T33" s="9">
        <v>148732.3</v>
      </c>
      <c r="U33" s="9">
        <v>0</v>
      </c>
      <c r="V33" s="9">
        <f t="shared" si="5"/>
        <v>100.0667415266182</v>
      </c>
      <c r="W33" s="9">
        <v>0</v>
      </c>
      <c r="X33" s="11"/>
    </row>
    <row r="34" spans="1:24" ht="29.25" customHeight="1">
      <c r="A34" s="22"/>
      <c r="B34" s="23"/>
      <c r="C34" s="24"/>
      <c r="D34" s="25"/>
      <c r="E34" s="25"/>
      <c r="F34" s="25"/>
      <c r="G34" s="25"/>
      <c r="H34" s="4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1:24" ht="29.25" customHeight="1">
      <c r="A35" s="22"/>
      <c r="B35" s="23"/>
      <c r="C35" s="24"/>
      <c r="D35" s="25"/>
      <c r="E35" s="25"/>
      <c r="F35" s="25"/>
      <c r="G35" s="25"/>
      <c r="H35" s="4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</row>
    <row r="36" spans="1:24" ht="29.25" customHeight="1">
      <c r="A36" s="22"/>
      <c r="B36" s="23"/>
      <c r="C36" s="24"/>
      <c r="D36" s="25"/>
      <c r="E36" s="25"/>
      <c r="F36" s="25"/>
      <c r="G36" s="25"/>
      <c r="H36" s="4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</row>
    <row r="37" spans="1:24" ht="29.25" customHeight="1">
      <c r="A37" s="22"/>
      <c r="B37" s="23"/>
      <c r="C37" s="24"/>
      <c r="D37" s="25"/>
      <c r="E37" s="25"/>
      <c r="F37" s="25"/>
      <c r="G37" s="25"/>
      <c r="H37" s="4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1:24" ht="29.25" customHeight="1">
      <c r="A38" s="2"/>
      <c r="B38" s="23"/>
      <c r="C38" s="24"/>
      <c r="D38" s="25"/>
      <c r="E38" s="25"/>
      <c r="F38" s="25"/>
      <c r="G38" s="25"/>
      <c r="H38" s="4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</row>
    <row r="39" spans="1:24" ht="29.25" customHeight="1">
      <c r="A39" s="2"/>
      <c r="B39" s="45"/>
      <c r="C39" s="12"/>
      <c r="D39" s="12"/>
      <c r="E39" s="12"/>
      <c r="F39" s="12"/>
      <c r="G39" s="12"/>
      <c r="H39" s="4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</row>
    <row r="40" spans="1:24" ht="29.25" customHeight="1">
      <c r="A40" s="27"/>
      <c r="B40" s="46"/>
      <c r="C40" s="46"/>
      <c r="D40" s="46"/>
      <c r="E40" s="12"/>
      <c r="F40" s="12"/>
      <c r="G40" s="12"/>
      <c r="H40" s="4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</row>
    <row r="41" spans="5:24" ht="29.25" customHeight="1">
      <c r="E41" s="12"/>
      <c r="F41" s="12"/>
      <c r="G41" s="12"/>
      <c r="H41" s="4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3"/>
    </row>
    <row r="42" spans="5:24" ht="29.25" customHeight="1">
      <c r="E42" s="12"/>
      <c r="F42" s="12"/>
      <c r="G42" s="12"/>
      <c r="H42" s="4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</row>
    <row r="43" spans="5:24" ht="29.25" customHeight="1">
      <c r="E43" s="12"/>
      <c r="F43" s="12"/>
      <c r="G43" s="12"/>
      <c r="H43" s="4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</row>
    <row r="44" spans="5:24" ht="29.25" customHeight="1">
      <c r="E44" s="12"/>
      <c r="F44" s="12"/>
      <c r="G44" s="12"/>
      <c r="H44" s="4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</row>
    <row r="45" spans="5:24" ht="29.25" customHeight="1">
      <c r="E45" s="12"/>
      <c r="F45" s="12"/>
      <c r="G45" s="12"/>
      <c r="H45" s="4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</row>
    <row r="46" spans="5:24" ht="29.25" customHeight="1">
      <c r="E46" s="12"/>
      <c r="F46" s="12"/>
      <c r="G46" s="12"/>
      <c r="H46" s="4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</row>
    <row r="47" spans="5:24" ht="29.25" customHeight="1">
      <c r="E47" s="12"/>
      <c r="F47" s="12"/>
      <c r="G47" s="12"/>
      <c r="H47" s="4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3"/>
    </row>
    <row r="48" spans="5:24" ht="29.25" customHeight="1">
      <c r="E48" s="12"/>
      <c r="F48" s="12"/>
      <c r="G48" s="12"/>
      <c r="H48" s="4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</row>
    <row r="49" spans="5:24" ht="29.25" customHeight="1">
      <c r="E49" s="12"/>
      <c r="F49" s="12"/>
      <c r="G49" s="12"/>
      <c r="H49" s="4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</row>
    <row r="50" spans="5:24" ht="29.25" customHeight="1">
      <c r="E50" s="12"/>
      <c r="F50" s="12"/>
      <c r="G50" s="12"/>
      <c r="H50" s="4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</row>
    <row r="51" spans="1:24" ht="29.25" customHeight="1">
      <c r="A51" s="2"/>
      <c r="B51" s="45"/>
      <c r="C51" s="12"/>
      <c r="D51" s="12"/>
      <c r="E51" s="12"/>
      <c r="F51" s="12"/>
      <c r="G51" s="12"/>
      <c r="H51" s="4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</row>
    <row r="52" ht="15.75">
      <c r="H52" s="47"/>
    </row>
    <row r="53" ht="15.75">
      <c r="H53" s="47"/>
    </row>
    <row r="54" ht="15.75">
      <c r="H54" s="47"/>
    </row>
    <row r="55" ht="15.75">
      <c r="H55" s="47"/>
    </row>
  </sheetData>
  <sheetProtection/>
  <mergeCells count="18">
    <mergeCell ref="A4:X4"/>
    <mergeCell ref="X6:X7"/>
    <mergeCell ref="F6:G6"/>
    <mergeCell ref="H6:I6"/>
    <mergeCell ref="J6:K6"/>
    <mergeCell ref="L6:M6"/>
    <mergeCell ref="T6:U6"/>
    <mergeCell ref="V6:W6"/>
    <mergeCell ref="T2:V2"/>
    <mergeCell ref="N6:O6"/>
    <mergeCell ref="P6:Q6"/>
    <mergeCell ref="R6:S6"/>
    <mergeCell ref="T1:X1"/>
    <mergeCell ref="A3:X3"/>
    <mergeCell ref="P5:X5"/>
    <mergeCell ref="A6:A7"/>
    <mergeCell ref="B6:C6"/>
    <mergeCell ref="D6:E6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Утяева Алиса Анисовна</dc:creator>
  <cp:keywords/>
  <dc:description/>
  <cp:lastModifiedBy>Ялалетдинов</cp:lastModifiedBy>
  <cp:lastPrinted>2020-10-30T09:32:23Z</cp:lastPrinted>
  <dcterms:created xsi:type="dcterms:W3CDTF">2018-09-19T09:35:03Z</dcterms:created>
  <dcterms:modified xsi:type="dcterms:W3CDTF">2021-02-15T10:24:15Z</dcterms:modified>
  <cp:category/>
  <cp:version/>
  <cp:contentType/>
  <cp:contentStatus/>
</cp:coreProperties>
</file>